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cuments\Grain Issues Committee\Soybean Moisture Discounts\"/>
    </mc:Choice>
  </mc:AlternateContent>
  <xr:revisionPtr revIDLastSave="0" documentId="8_{7BF0EC5D-0A27-48FA-9EC2-D09632463C87}" xr6:coauthVersionLast="45" xr6:coauthVersionMax="45" xr10:uidLastSave="{00000000-0000-0000-0000-000000000000}"/>
  <bookViews>
    <workbookView xWindow="-109" yWindow="-109" windowWidth="26301" windowHeight="14305" xr2:uid="{F11302E4-0877-4C7A-B87E-09B83CFFFECB}"/>
  </bookViews>
  <sheets>
    <sheet name="Soybean Moistur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C43" i="1"/>
  <c r="C16" i="1"/>
  <c r="C10" i="1"/>
  <c r="C12" i="1" s="1"/>
  <c r="C20" i="1" s="1"/>
  <c r="C36" i="1"/>
  <c r="C37" i="1" s="1"/>
  <c r="C6" i="1"/>
  <c r="C21" i="1" l="1"/>
  <c r="C11" i="1"/>
  <c r="C25" i="1" s="1"/>
  <c r="C18" i="1"/>
  <c r="C22" i="1" l="1"/>
  <c r="C19" i="1"/>
  <c r="C26" i="1" l="1"/>
  <c r="C27" i="1" s="1"/>
  <c r="C23" i="1"/>
</calcChain>
</file>

<file path=xl/sharedStrings.xml><?xml version="1.0" encoding="utf-8"?>
<sst xmlns="http://schemas.openxmlformats.org/spreadsheetml/2006/main" count="42" uniqueCount="36">
  <si>
    <t>Soybean Moisture Calculator</t>
  </si>
  <si>
    <t>enter data in the blue highlighted areas</t>
  </si>
  <si>
    <t>Stated Shrink % Used by elevator</t>
  </si>
  <si>
    <t>Equivalent Divisor</t>
  </si>
  <si>
    <t>Soybean moisture before drying</t>
  </si>
  <si>
    <t>Soybean final moisture</t>
  </si>
  <si>
    <t>% shrink related to only removal of moisture</t>
  </si>
  <si>
    <t>Any excess over this amount represents invisible shrink and other discounts</t>
  </si>
  <si>
    <t>Converting between Shrink % and  Divisor</t>
  </si>
  <si>
    <t xml:space="preserve">Converting a Shrink % to Divisor </t>
  </si>
  <si>
    <t>Price per bushel</t>
  </si>
  <si>
    <t>Shrink %</t>
  </si>
  <si>
    <t>Price per tonne</t>
  </si>
  <si>
    <t>Divisor</t>
  </si>
  <si>
    <t>Converting a Divisor to Shrink %</t>
  </si>
  <si>
    <t>Cost of moisture shrink</t>
  </si>
  <si>
    <t>Total shrink tonnage</t>
  </si>
  <si>
    <t>Estimated Drying Charge per tonne</t>
  </si>
  <si>
    <t>Dry Tonnes</t>
  </si>
  <si>
    <t>Total cost of Moisture shrink</t>
  </si>
  <si>
    <t>Cost per dry tonne</t>
  </si>
  <si>
    <t xml:space="preserve">Tools to Calculate Shrink Percentages and Divisors </t>
  </si>
  <si>
    <t>This is the Canadian Grain Commission methodology for calculating moisture shrink (same method is used above).</t>
  </si>
  <si>
    <t>Password protection is "soybean"</t>
  </si>
  <si>
    <t>MOISTURE CALCULATION</t>
  </si>
  <si>
    <t>Gross weight delivered (tonnes)</t>
  </si>
  <si>
    <t>Soybean Weight and Price</t>
  </si>
  <si>
    <t>Estimated Cost of Moisture Shrink</t>
  </si>
  <si>
    <t xml:space="preserve">Tonnage reduction from moisture shrink </t>
  </si>
  <si>
    <t>Tonnage reduction from non-moisture shrink</t>
  </si>
  <si>
    <t>Cost of non-moisture shrink</t>
  </si>
  <si>
    <t>CGC Moisture Calculation</t>
  </si>
  <si>
    <t>% shrink from ONLY removal of moisture</t>
  </si>
  <si>
    <t>% shrink from non-moisture factors</t>
  </si>
  <si>
    <t>Total Shrink Cost</t>
  </si>
  <si>
    <t>This calculator uses the methodolgy from the Canadian Grain Commission for calculating moisture shrink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</si>
</sst>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2" borderId="0" xfId="0" applyFont="1" applyFill="1"/>
    <xf numFmtId="0" fontId="4" fillId="2" borderId="0" xfId="0" applyFont="1" applyFill="1"/>
    <xf numFmtId="0" fontId="0" fillId="0" borderId="1" xfId="0" applyBorder="1"/>
    <xf numFmtId="0" fontId="8" fillId="0" borderId="0" xfId="0" applyFont="1"/>
    <xf numFmtId="164" fontId="0" fillId="0" borderId="1" xfId="0" applyNumberFormat="1" applyBorder="1"/>
    <xf numFmtId="0" fontId="2" fillId="4" borderId="0" xfId="0" applyFont="1" applyFill="1" applyBorder="1"/>
    <xf numFmtId="9" fontId="2" fillId="4" borderId="1" xfId="2" applyFont="1" applyFill="1" applyBorder="1"/>
    <xf numFmtId="10" fontId="0" fillId="0" borderId="1" xfId="2" applyNumberFormat="1" applyFont="1" applyBorder="1"/>
    <xf numFmtId="0" fontId="3" fillId="0" borderId="1" xfId="0" applyFont="1" applyBorder="1"/>
    <xf numFmtId="10" fontId="3" fillId="0" borderId="1" xfId="2" applyNumberFormat="1" applyFont="1" applyBorder="1"/>
    <xf numFmtId="10" fontId="3" fillId="0" borderId="1" xfId="0" applyNumberFormat="1" applyFont="1" applyBorder="1"/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44" fontId="0" fillId="0" borderId="1" xfId="1" applyFont="1" applyBorder="1"/>
    <xf numFmtId="2" fontId="0" fillId="0" borderId="1" xfId="0" applyNumberFormat="1" applyBorder="1"/>
    <xf numFmtId="0" fontId="2" fillId="4" borderId="1" xfId="0" applyFont="1" applyFill="1" applyBorder="1"/>
    <xf numFmtId="43" fontId="0" fillId="0" borderId="1" xfId="0" applyNumberFormat="1" applyBorder="1"/>
    <xf numFmtId="0" fontId="3" fillId="0" borderId="1" xfId="0" applyFont="1" applyFill="1" applyBorder="1"/>
    <xf numFmtId="44" fontId="3" fillId="0" borderId="1" xfId="1" applyFont="1" applyBorder="1"/>
    <xf numFmtId="166" fontId="0" fillId="0" borderId="1" xfId="2" applyNumberFormat="1" applyFont="1" applyBorder="1"/>
    <xf numFmtId="0" fontId="0" fillId="0" borderId="0" xfId="0" applyAlignment="1">
      <alignment horizontal="center"/>
    </xf>
    <xf numFmtId="0" fontId="2" fillId="5" borderId="1" xfId="0" applyFont="1" applyFill="1" applyBorder="1"/>
    <xf numFmtId="44" fontId="2" fillId="5" borderId="1" xfId="0" applyNumberFormat="1" applyFont="1" applyFill="1" applyBorder="1"/>
    <xf numFmtId="0" fontId="2" fillId="4" borderId="0" xfId="0" applyFont="1" applyFill="1"/>
    <xf numFmtId="0" fontId="4" fillId="4" borderId="0" xfId="0" applyFont="1" applyFill="1"/>
    <xf numFmtId="44" fontId="0" fillId="0" borderId="1" xfId="0" applyNumberFormat="1" applyBorder="1"/>
    <xf numFmtId="0" fontId="4" fillId="0" borderId="0" xfId="0" applyFont="1" applyFill="1"/>
    <xf numFmtId="0" fontId="0" fillId="0" borderId="0" xfId="0" applyFill="1"/>
    <xf numFmtId="0" fontId="8" fillId="0" borderId="0" xfId="0" applyFont="1" applyAlignment="1">
      <alignment horizontal="left" wrapText="1"/>
    </xf>
    <xf numFmtId="10" fontId="7" fillId="3" borderId="1" xfId="2" applyNumberFormat="1" applyFont="1" applyFill="1" applyBorder="1" applyProtection="1">
      <protection locked="0"/>
    </xf>
    <xf numFmtId="43" fontId="7" fillId="3" borderId="1" xfId="0" applyNumberFormat="1" applyFont="1" applyFill="1" applyBorder="1" applyProtection="1">
      <protection locked="0"/>
    </xf>
    <xf numFmtId="44" fontId="7" fillId="3" borderId="1" xfId="1" applyFont="1" applyFill="1" applyBorder="1" applyProtection="1">
      <protection locked="0"/>
    </xf>
    <xf numFmtId="165" fontId="7" fillId="3" borderId="1" xfId="2" applyNumberFormat="1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9" fillId="2" borderId="0" xfId="0" applyFont="1" applyFill="1"/>
    <xf numFmtId="0" fontId="2" fillId="6" borderId="0" xfId="0" applyFont="1" applyFill="1"/>
    <xf numFmtId="0" fontId="4" fillId="6" borderId="0" xfId="0" applyFont="1" applyFill="1"/>
    <xf numFmtId="0" fontId="8" fillId="0" borderId="0" xfId="0" applyFont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right" vertical="center" wrapText="1"/>
    </xf>
    <xf numFmtId="0" fontId="10" fillId="3" borderId="0" xfId="0" applyFont="1" applyFill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12</xdr:col>
      <xdr:colOff>77638</xdr:colOff>
      <xdr:row>27</xdr:row>
      <xdr:rowOff>69011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AC926DF-8A4C-436B-A973-4A8918D8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7992" y="448574"/>
          <a:ext cx="4908431" cy="4848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C955E-6B35-4846-AEBB-D22075837FB3}">
  <dimension ref="B2:G57"/>
  <sheetViews>
    <sheetView showGridLines="0" tabSelected="1" workbookViewId="0">
      <selection activeCell="M16" sqref="M16"/>
    </sheetView>
  </sheetViews>
  <sheetFormatPr defaultRowHeight="14.3" x14ac:dyDescent="0.25"/>
  <cols>
    <col min="1" max="1" width="7.25" customWidth="1"/>
    <col min="2" max="2" width="43.125" customWidth="1"/>
    <col min="3" max="3" width="17.625" customWidth="1"/>
    <col min="4" max="4" width="8.625" customWidth="1"/>
    <col min="5" max="12" width="8.75" customWidth="1"/>
  </cols>
  <sheetData>
    <row r="2" spans="2:7" ht="21.1" x14ac:dyDescent="0.35">
      <c r="B2" s="1" t="s">
        <v>0</v>
      </c>
      <c r="C2" s="2"/>
      <c r="D2" s="28"/>
      <c r="E2" s="28"/>
      <c r="F2" s="39"/>
      <c r="G2" s="39"/>
    </row>
    <row r="3" spans="2:7" ht="29.25" customHeight="1" x14ac:dyDescent="0.25">
      <c r="B3" s="42" t="s">
        <v>35</v>
      </c>
      <c r="C3" s="42"/>
      <c r="D3" s="28"/>
      <c r="E3" s="28"/>
      <c r="F3" s="30"/>
      <c r="G3" s="30"/>
    </row>
    <row r="4" spans="2:7" ht="19.05" customHeight="1" x14ac:dyDescent="0.25">
      <c r="B4" s="41" t="s">
        <v>1</v>
      </c>
      <c r="C4" s="41"/>
      <c r="D4" s="29"/>
      <c r="E4" s="29"/>
      <c r="F4" s="29"/>
      <c r="G4" s="29"/>
    </row>
    <row r="5" spans="2:7" x14ac:dyDescent="0.25">
      <c r="B5" s="3" t="s">
        <v>2</v>
      </c>
      <c r="C5" s="31">
        <v>5.8000000000000003E-2</v>
      </c>
    </row>
    <row r="6" spans="2:7" x14ac:dyDescent="0.25">
      <c r="B6" s="3" t="s">
        <v>3</v>
      </c>
      <c r="C6" s="5">
        <f>1000/(1-C5)</f>
        <v>1061.5711252653928</v>
      </c>
    </row>
    <row r="7" spans="2:7" x14ac:dyDescent="0.25">
      <c r="B7" s="6" t="s">
        <v>24</v>
      </c>
      <c r="C7" s="7"/>
    </row>
    <row r="8" spans="2:7" x14ac:dyDescent="0.25">
      <c r="B8" s="3" t="s">
        <v>4</v>
      </c>
      <c r="C8" s="34">
        <v>0.155</v>
      </c>
    </row>
    <row r="9" spans="2:7" x14ac:dyDescent="0.25">
      <c r="B9" s="3" t="s">
        <v>5</v>
      </c>
      <c r="C9" s="34">
        <v>0.13</v>
      </c>
    </row>
    <row r="10" spans="2:7" x14ac:dyDescent="0.25">
      <c r="B10" s="9" t="s">
        <v>32</v>
      </c>
      <c r="C10" s="10">
        <f>((C8-C9)*100)/((100-(C9*100)))</f>
        <v>2.8735632183908042E-2</v>
      </c>
    </row>
    <row r="11" spans="2:7" x14ac:dyDescent="0.25">
      <c r="B11" s="3" t="s">
        <v>3</v>
      </c>
      <c r="C11" s="5">
        <f>1000/(1-C10)</f>
        <v>1029.5857988165681</v>
      </c>
    </row>
    <row r="12" spans="2:7" x14ac:dyDescent="0.25">
      <c r="B12" s="9" t="s">
        <v>33</v>
      </c>
      <c r="C12" s="11">
        <f>C5-C10</f>
        <v>2.9264367816091961E-2</v>
      </c>
    </row>
    <row r="13" spans="2:7" x14ac:dyDescent="0.25">
      <c r="B13" s="12" t="s">
        <v>26</v>
      </c>
      <c r="C13" s="13"/>
    </row>
    <row r="14" spans="2:7" x14ac:dyDescent="0.25">
      <c r="B14" s="3" t="s">
        <v>25</v>
      </c>
      <c r="C14" s="32">
        <v>35</v>
      </c>
    </row>
    <row r="15" spans="2:7" x14ac:dyDescent="0.25">
      <c r="B15" s="14" t="s">
        <v>10</v>
      </c>
      <c r="C15" s="33">
        <v>11</v>
      </c>
    </row>
    <row r="16" spans="2:7" x14ac:dyDescent="0.25">
      <c r="B16" s="14" t="s">
        <v>12</v>
      </c>
      <c r="C16" s="15">
        <f>C15*36.744</f>
        <v>404.18399999999997</v>
      </c>
    </row>
    <row r="17" spans="2:4" x14ac:dyDescent="0.25">
      <c r="B17" s="17" t="s">
        <v>27</v>
      </c>
      <c r="C17" s="17"/>
    </row>
    <row r="18" spans="2:4" x14ac:dyDescent="0.25">
      <c r="B18" s="3" t="s">
        <v>28</v>
      </c>
      <c r="C18" s="18">
        <f>C14*C10</f>
        <v>1.0057471264367814</v>
      </c>
    </row>
    <row r="19" spans="2:4" x14ac:dyDescent="0.25">
      <c r="B19" s="19" t="s">
        <v>15</v>
      </c>
      <c r="C19" s="20">
        <f>C18*C16</f>
        <v>406.50689655172403</v>
      </c>
    </row>
    <row r="20" spans="2:4" x14ac:dyDescent="0.25">
      <c r="B20" s="14" t="s">
        <v>29</v>
      </c>
      <c r="C20" s="18">
        <f>C14*C12</f>
        <v>1.0242528735632186</v>
      </c>
    </row>
    <row r="21" spans="2:4" x14ac:dyDescent="0.25">
      <c r="B21" s="19" t="s">
        <v>30</v>
      </c>
      <c r="C21" s="20">
        <f>C20*C16</f>
        <v>413.98662344827591</v>
      </c>
      <c r="D21" s="22"/>
    </row>
    <row r="22" spans="2:4" x14ac:dyDescent="0.25">
      <c r="B22" s="3" t="s">
        <v>16</v>
      </c>
      <c r="C22" s="18">
        <f>C18+C20</f>
        <v>2.0300000000000002</v>
      </c>
    </row>
    <row r="23" spans="2:4" x14ac:dyDescent="0.25">
      <c r="B23" s="23" t="s">
        <v>34</v>
      </c>
      <c r="C23" s="24">
        <f>C19+C21</f>
        <v>820.49351999999999</v>
      </c>
    </row>
    <row r="24" spans="2:4" x14ac:dyDescent="0.25">
      <c r="B24" s="25" t="s">
        <v>17</v>
      </c>
      <c r="C24" s="26"/>
    </row>
    <row r="25" spans="2:4" x14ac:dyDescent="0.25">
      <c r="B25" s="3" t="s">
        <v>18</v>
      </c>
      <c r="C25" s="18">
        <f>1000/C11*C14</f>
        <v>33.994252873563219</v>
      </c>
    </row>
    <row r="26" spans="2:4" x14ac:dyDescent="0.25">
      <c r="B26" s="3" t="s">
        <v>19</v>
      </c>
      <c r="C26" s="27">
        <f>C19</f>
        <v>406.50689655172403</v>
      </c>
    </row>
    <row r="27" spans="2:4" x14ac:dyDescent="0.25">
      <c r="B27" s="9" t="s">
        <v>20</v>
      </c>
      <c r="C27" s="20">
        <f>C26/C25</f>
        <v>11.958106508875735</v>
      </c>
    </row>
    <row r="31" spans="2:4" ht="19.05" x14ac:dyDescent="0.35">
      <c r="B31" s="36" t="s">
        <v>21</v>
      </c>
      <c r="C31" s="2"/>
    </row>
    <row r="32" spans="2:4" ht="30.6" customHeight="1" x14ac:dyDescent="0.25">
      <c r="B32" s="39" t="s">
        <v>22</v>
      </c>
      <c r="C32" s="39"/>
    </row>
    <row r="33" spans="2:3" x14ac:dyDescent="0.25">
      <c r="B33" s="37" t="s">
        <v>31</v>
      </c>
      <c r="C33" s="38"/>
    </row>
    <row r="34" spans="2:3" x14ac:dyDescent="0.25">
      <c r="B34" s="3" t="s">
        <v>4</v>
      </c>
      <c r="C34" s="34">
        <v>0.155</v>
      </c>
    </row>
    <row r="35" spans="2:3" x14ac:dyDescent="0.25">
      <c r="B35" s="3" t="s">
        <v>5</v>
      </c>
      <c r="C35" s="34">
        <v>0.13</v>
      </c>
    </row>
    <row r="36" spans="2:3" x14ac:dyDescent="0.25">
      <c r="B36" s="3" t="s">
        <v>6</v>
      </c>
      <c r="C36" s="8">
        <f>((C34-C35)*100)/((100-(C35*100)))</f>
        <v>2.8735632183908042E-2</v>
      </c>
    </row>
    <row r="37" spans="2:3" x14ac:dyDescent="0.25">
      <c r="B37" s="3" t="s">
        <v>3</v>
      </c>
      <c r="C37" s="5">
        <f>1000/(1-C36)</f>
        <v>1029.5857988165681</v>
      </c>
    </row>
    <row r="38" spans="2:3" ht="27.85" customHeight="1" x14ac:dyDescent="0.25">
      <c r="B38" s="40" t="s">
        <v>7</v>
      </c>
      <c r="C38" s="40"/>
    </row>
    <row r="40" spans="2:3" x14ac:dyDescent="0.25">
      <c r="B40" s="4" t="s">
        <v>8</v>
      </c>
    </row>
    <row r="41" spans="2:3" x14ac:dyDescent="0.25">
      <c r="B41" s="37" t="s">
        <v>9</v>
      </c>
      <c r="C41" s="38"/>
    </row>
    <row r="42" spans="2:3" x14ac:dyDescent="0.25">
      <c r="B42" s="3" t="s">
        <v>11</v>
      </c>
      <c r="C42" s="31">
        <v>2.3E-2</v>
      </c>
    </row>
    <row r="43" spans="2:3" x14ac:dyDescent="0.25">
      <c r="B43" s="3" t="s">
        <v>13</v>
      </c>
      <c r="C43" s="16">
        <f>1000/(1-C42)</f>
        <v>1023.5414534288639</v>
      </c>
    </row>
    <row r="44" spans="2:3" x14ac:dyDescent="0.25">
      <c r="B44" s="37" t="s">
        <v>14</v>
      </c>
      <c r="C44" s="38"/>
    </row>
    <row r="45" spans="2:3" x14ac:dyDescent="0.25">
      <c r="B45" s="3" t="s">
        <v>13</v>
      </c>
      <c r="C45" s="35">
        <v>1023.54</v>
      </c>
    </row>
    <row r="46" spans="2:3" x14ac:dyDescent="0.25">
      <c r="B46" s="3" t="s">
        <v>11</v>
      </c>
      <c r="C46" s="21">
        <f>1-(1000/C45)</f>
        <v>2.2998612658029938E-2</v>
      </c>
    </row>
    <row r="57" spans="2:2" x14ac:dyDescent="0.25">
      <c r="B57" t="s">
        <v>23</v>
      </c>
    </row>
  </sheetData>
  <sheetProtection algorithmName="SHA-512" hashValue="L/Aq1NDaUcWRX9pO67HUdA2tnMtu7VrS3nugBHrKGXPNJM3ddrhDKcjAFmT2nkBoMXPUSkkCI+6E7h9Xi8DduQ==" saltValue="mHCBM7WTK2MgPzdvTrDAcg==" spinCount="100000" sheet="1" objects="1" scenarios="1"/>
  <mergeCells count="5">
    <mergeCell ref="B32:C32"/>
    <mergeCell ref="B38:C38"/>
    <mergeCell ref="F2:G2"/>
    <mergeCell ref="B4:C4"/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Soybean Moisture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Gamble</dc:creator>
  <cp:lastModifiedBy>Rob Gamble</cp:lastModifiedBy>
  <dcterms:created xsi:type="dcterms:W3CDTF">2018-08-31T20:12:03Z</dcterms:created>
  <dcterms:modified xsi:type="dcterms:W3CDTF">2020-08-25T21:24:33Z</dcterms:modified>
</cp:coreProperties>
</file>